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0" windowWidth="23040" windowHeight="9165" activeTab="1"/>
  </bookViews>
  <sheets>
    <sheet name="Расчет" sheetId="1" r:id="rId1"/>
    <sheet name="Обоснование" sheetId="2" r:id="rId2"/>
  </sheets>
  <definedNames/>
  <calcPr fullCalcOnLoad="1"/>
</workbook>
</file>

<file path=xl/sharedStrings.xml><?xml version="1.0" encoding="utf-8"?>
<sst xmlns="http://schemas.openxmlformats.org/spreadsheetml/2006/main" count="73" uniqueCount="60">
  <si>
    <t xml:space="preserve">1. Предлагаемый размер платы за содержание </t>
  </si>
  <si>
    <t>жилого помещения</t>
  </si>
  <si>
    <t>№</t>
  </si>
  <si>
    <t>Укрупненные виды работ</t>
  </si>
  <si>
    <t>Расчет стоимости работ, услуг</t>
  </si>
  <si>
    <t>Услуги по управлению МКД</t>
  </si>
  <si>
    <t>Работы, услуги по содержанию общего имущества в МКД</t>
  </si>
  <si>
    <t>̽</t>
  </si>
  <si>
    <t>Виды показателей</t>
  </si>
  <si>
    <t>2. Расчет размера платы за содержание</t>
  </si>
  <si>
    <t>1. Общая стоимость работ, услуг, включенный в Перечень (руб.)</t>
  </si>
  <si>
    <t>Работы по текущему ремонту общего имущества</t>
  </si>
  <si>
    <t>№ п/п</t>
  </si>
  <si>
    <t>Наименование работ, услуг</t>
  </si>
  <si>
    <t>Содержание помещений, входящих в состав общего имущества в МКД</t>
  </si>
  <si>
    <t>в Перечень работ, услуг, подлежащих выполнению УО по договору управления</t>
  </si>
  <si>
    <r>
      <t xml:space="preserve">2. Общая площадь </t>
    </r>
    <r>
      <rPr>
        <sz val="14"/>
        <color indexed="8"/>
        <rFont val="Calibri"/>
        <family val="2"/>
      </rPr>
      <t>(м2)</t>
    </r>
  </si>
  <si>
    <t>Обоснование необходимости выполнения</t>
  </si>
  <si>
    <t>Постановление Правительства РФ №290 от 03.04.2013 г.</t>
  </si>
  <si>
    <t>Стоимость работ, услуг в месяц, руб.</t>
  </si>
  <si>
    <t>3. Размер платы за содержание жилого помещения (стр.1/стр.2) (руб/м2 в мес.)</t>
  </si>
  <si>
    <t>Всего в месяц</t>
  </si>
  <si>
    <t>План текущего ремонта</t>
  </si>
  <si>
    <t xml:space="preserve">о размере платы за содержание жилого помещения </t>
  </si>
  <si>
    <t>Показатель</t>
  </si>
  <si>
    <t xml:space="preserve"> -</t>
  </si>
  <si>
    <t xml:space="preserve">3. Обоснование видов работ, услуг по содержанию общего имущества, включаемых </t>
  </si>
  <si>
    <t>Стоимость на 1 кв.м. общей площади (руб./мес.)</t>
  </si>
  <si>
    <t>Содержание несущих конструкций многоквартирного дома</t>
  </si>
  <si>
    <t>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</si>
  <si>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</si>
  <si>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>Работы, выполняемые в целях надлежащего содержания мусоропроводов многоквартирного дома</t>
  </si>
  <si>
    <t>2.2</t>
  </si>
  <si>
    <t xml:space="preserve">Работы, выполняемые в целях надлежащего содержания систем вентиляции </t>
  </si>
  <si>
    <t>2.3</t>
  </si>
  <si>
    <t>Работы, выполняемые в целях надлежащего содержания оборудования ИТП, систем водоснабжения (холодного и горячего, отопления, водоотведения)</t>
  </si>
  <si>
    <t>2.4</t>
  </si>
  <si>
    <t>Работы, выполняемые в целях надлежащего содержания электрооборудования</t>
  </si>
  <si>
    <t>2.5</t>
  </si>
  <si>
    <t>Работы, выполняемые в целях надлежащего содержания систем ВДГО</t>
  </si>
  <si>
    <t>3</t>
  </si>
  <si>
    <t>Содержание иного общего имущества в многоквартирном доме</t>
  </si>
  <si>
    <t>3.1</t>
  </si>
  <si>
    <t>3.2</t>
  </si>
  <si>
    <t>Работы по содержанию земельного участка и придомовой территории, на котором расположен многоквартирный дом, с элементами озеленения и благоустройства</t>
  </si>
  <si>
    <t>3.3</t>
  </si>
  <si>
    <t xml:space="preserve"> Работы по организации и содержанию мест накопления твердых коммунальных отходов, включая обслуживание и очистку контейнерных площадок</t>
  </si>
  <si>
    <t>3.4</t>
  </si>
  <si>
    <t xml:space="preserve">Обеспечение устранения аварий </t>
  </si>
  <si>
    <t>4</t>
  </si>
  <si>
    <t>Услуги, связанные с управлением многоквартирным домом</t>
  </si>
  <si>
    <t>п.4 Постановления Правительства РФ №416 от 15.05.2013 г.</t>
  </si>
  <si>
    <t>5</t>
  </si>
  <si>
    <t>Текущий ремонт общего имущества многоквартирного дома</t>
  </si>
  <si>
    <t>Итого</t>
  </si>
  <si>
    <t>Предложение собственникам помещений в МКД ул. Ленина дом №107а</t>
  </si>
  <si>
    <r>
      <t>1,57</t>
    </r>
    <r>
      <rPr>
        <sz val="14"/>
        <color indexed="8"/>
        <rFont val="Calibri"/>
        <family val="2"/>
      </rPr>
      <t>*</t>
    </r>
    <r>
      <rPr>
        <sz val="14"/>
        <color indexed="8"/>
        <rFont val="Calibri"/>
        <family val="2"/>
      </rPr>
      <t>руб/кв.м.  Х 5596,5</t>
    </r>
  </si>
  <si>
    <t>0,80 руб/кв.м.  х 5596,5</t>
  </si>
  <si>
    <t>19,21 руб/кв.м.  х 5596,5</t>
  </si>
  <si>
    <t>1,57 руб./кв.м. - расценка УО на выполнение функций по управлению МКД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</si>
</sst>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173" fontId="42" fillId="0" borderId="10" xfId="59" applyFont="1" applyBorder="1" applyAlignment="1">
      <alignment horizontal="center" vertical="center" wrapText="1"/>
    </xf>
    <xf numFmtId="49" fontId="44" fillId="0" borderId="0" xfId="52" applyNumberFormat="1" applyFont="1" applyAlignment="1">
      <alignment horizontal="left" vertical="center"/>
      <protection/>
    </xf>
    <xf numFmtId="0" fontId="44" fillId="0" borderId="0" xfId="52" applyFont="1" applyAlignment="1">
      <alignment vertical="center"/>
      <protection/>
    </xf>
    <xf numFmtId="0" fontId="44" fillId="0" borderId="0" xfId="52" applyFont="1" applyAlignment="1">
      <alignment horizontal="center" vertical="center"/>
      <protection/>
    </xf>
    <xf numFmtId="173" fontId="44" fillId="0" borderId="0" xfId="59" applyFont="1" applyAlignment="1">
      <alignment horizontal="center" vertical="center"/>
    </xf>
    <xf numFmtId="0" fontId="44" fillId="0" borderId="0" xfId="52" applyFont="1" applyAlignment="1">
      <alignment horizontal="left" vertical="center"/>
      <protection/>
    </xf>
    <xf numFmtId="49" fontId="44" fillId="0" borderId="10" xfId="52" applyNumberFormat="1" applyFont="1" applyBorder="1" applyAlignment="1">
      <alignment horizontal="center" vertical="center" wrapText="1"/>
      <protection/>
    </xf>
    <xf numFmtId="2" fontId="44" fillId="0" borderId="10" xfId="52" applyNumberFormat="1" applyFont="1" applyBorder="1" applyAlignment="1">
      <alignment horizontal="center" vertical="center" wrapText="1"/>
      <protection/>
    </xf>
    <xf numFmtId="173" fontId="44" fillId="0" borderId="10" xfId="59" applyFont="1" applyFill="1" applyBorder="1" applyAlignment="1">
      <alignment horizontal="center" vertical="center" wrapText="1"/>
    </xf>
    <xf numFmtId="0" fontId="44" fillId="0" borderId="0" xfId="52" applyFont="1" applyAlignment="1">
      <alignment vertical="center" wrapText="1"/>
      <protection/>
    </xf>
    <xf numFmtId="49" fontId="45" fillId="0" borderId="10" xfId="52" applyNumberFormat="1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left" vertical="center" wrapText="1"/>
      <protection/>
    </xf>
    <xf numFmtId="2" fontId="45" fillId="0" borderId="10" xfId="52" applyNumberFormat="1" applyFont="1" applyBorder="1" applyAlignment="1">
      <alignment horizontal="center" vertical="center" wrapText="1"/>
      <protection/>
    </xf>
    <xf numFmtId="173" fontId="45" fillId="0" borderId="10" xfId="59" applyFont="1" applyFill="1" applyBorder="1" applyAlignment="1">
      <alignment horizontal="center" vertical="center" wrapText="1"/>
    </xf>
    <xf numFmtId="2" fontId="44" fillId="0" borderId="10" xfId="52" applyNumberFormat="1" applyFont="1" applyBorder="1" applyAlignment="1">
      <alignment vertical="center" wrapText="1"/>
      <protection/>
    </xf>
    <xf numFmtId="0" fontId="45" fillId="0" borderId="10" xfId="52" applyFont="1" applyBorder="1" applyAlignment="1">
      <alignment horizontal="left" vertical="center" wrapText="1"/>
      <protection/>
    </xf>
    <xf numFmtId="0" fontId="44" fillId="0" borderId="10" xfId="52" applyFont="1" applyBorder="1" applyAlignment="1">
      <alignment horizontal="left" vertical="center" wrapText="1"/>
      <protection/>
    </xf>
    <xf numFmtId="0" fontId="24" fillId="0" borderId="10" xfId="52" applyFont="1" applyBorder="1" applyAlignment="1">
      <alignment horizontal="left" vertical="center" wrapText="1"/>
      <protection/>
    </xf>
    <xf numFmtId="49" fontId="23" fillId="0" borderId="10" xfId="52" applyNumberFormat="1" applyFont="1" applyBorder="1" applyAlignment="1">
      <alignment horizontal="left" vertical="center" wrapText="1"/>
      <protection/>
    </xf>
    <xf numFmtId="0" fontId="45" fillId="0" borderId="10" xfId="52" applyFont="1" applyBorder="1" applyAlignment="1">
      <alignment vertical="center"/>
      <protection/>
    </xf>
    <xf numFmtId="0" fontId="23" fillId="0" borderId="10" xfId="52" applyFont="1" applyBorder="1" applyAlignment="1">
      <alignment vertical="center" wrapText="1"/>
      <protection/>
    </xf>
    <xf numFmtId="173" fontId="45" fillId="0" borderId="10" xfId="59" applyFont="1" applyBorder="1" applyAlignment="1">
      <alignment horizontal="center" vertical="center" wrapText="1"/>
    </xf>
    <xf numFmtId="0" fontId="45" fillId="0" borderId="10" xfId="52" applyFont="1" applyBorder="1" applyAlignment="1">
      <alignment vertical="center" wrapText="1"/>
      <protection/>
    </xf>
    <xf numFmtId="49" fontId="44" fillId="0" borderId="0" xfId="52" applyNumberFormat="1" applyFont="1" applyAlignment="1">
      <alignment horizontal="center" vertical="center" wrapText="1"/>
      <protection/>
    </xf>
    <xf numFmtId="0" fontId="44" fillId="0" borderId="0" xfId="52" applyFont="1" applyAlignment="1">
      <alignment horizontal="left" vertical="center" wrapText="1"/>
      <protection/>
    </xf>
    <xf numFmtId="0" fontId="44" fillId="0" borderId="0" xfId="52" applyFont="1" applyAlignment="1">
      <alignment horizontal="center" vertical="center" wrapText="1"/>
      <protection/>
    </xf>
    <xf numFmtId="173" fontId="44" fillId="0" borderId="0" xfId="59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7">
      <selection activeCell="E4" sqref="E1:E16384"/>
    </sheetView>
  </sheetViews>
  <sheetFormatPr defaultColWidth="9.140625" defaultRowHeight="15"/>
  <cols>
    <col min="1" max="1" width="3.421875" style="0" customWidth="1"/>
    <col min="2" max="2" width="25.8515625" style="0" customWidth="1"/>
    <col min="3" max="3" width="32.28125" style="0" customWidth="1"/>
    <col min="4" max="4" width="17.57421875" style="0" customWidth="1"/>
    <col min="5" max="5" width="3.00390625" style="0" customWidth="1"/>
    <col min="6" max="6" width="40.140625" style="0" customWidth="1"/>
    <col min="7" max="7" width="16.57421875" style="0" customWidth="1"/>
  </cols>
  <sheetData>
    <row r="1" spans="1:11" s="9" customFormat="1" ht="21">
      <c r="A1" s="39" t="s">
        <v>55</v>
      </c>
      <c r="B1" s="39"/>
      <c r="C1" s="39"/>
      <c r="D1" s="39"/>
      <c r="E1" s="39"/>
      <c r="F1" s="39"/>
      <c r="G1" s="39"/>
      <c r="H1" s="8"/>
      <c r="I1" s="8"/>
      <c r="J1" s="8"/>
      <c r="K1" s="8"/>
    </row>
    <row r="2" spans="1:11" s="9" customFormat="1" ht="21">
      <c r="A2" s="39" t="s">
        <v>23</v>
      </c>
      <c r="B2" s="39"/>
      <c r="C2" s="39"/>
      <c r="D2" s="39"/>
      <c r="E2" s="39"/>
      <c r="F2" s="39"/>
      <c r="G2" s="39"/>
      <c r="H2" s="8"/>
      <c r="I2" s="8"/>
      <c r="J2" s="8"/>
      <c r="K2" s="8"/>
    </row>
    <row r="4" spans="1:6" s="4" customFormat="1" ht="18.75">
      <c r="A4" s="4" t="s">
        <v>0</v>
      </c>
      <c r="F4" s="4" t="s">
        <v>9</v>
      </c>
    </row>
    <row r="5" spans="1:6" s="4" customFormat="1" ht="18.75">
      <c r="A5" s="4" t="s">
        <v>1</v>
      </c>
      <c r="F5" s="4" t="s">
        <v>1</v>
      </c>
    </row>
    <row r="7" spans="1:13" s="1" customFormat="1" ht="57.75" customHeight="1">
      <c r="A7" s="7" t="s">
        <v>2</v>
      </c>
      <c r="B7" s="5" t="s">
        <v>3</v>
      </c>
      <c r="C7" s="5" t="s">
        <v>4</v>
      </c>
      <c r="D7" s="5" t="s">
        <v>19</v>
      </c>
      <c r="E7" s="6"/>
      <c r="F7" s="5" t="s">
        <v>8</v>
      </c>
      <c r="G7" s="5" t="s">
        <v>24</v>
      </c>
      <c r="H7" s="6"/>
      <c r="I7" s="2"/>
      <c r="J7" s="2"/>
      <c r="K7" s="2"/>
      <c r="L7" s="2"/>
      <c r="M7" s="2"/>
    </row>
    <row r="8" spans="1:14" ht="40.5" customHeight="1">
      <c r="A8" s="5">
        <v>1</v>
      </c>
      <c r="B8" s="7" t="s">
        <v>5</v>
      </c>
      <c r="C8" s="7" t="s">
        <v>56</v>
      </c>
      <c r="D8" s="12">
        <f>1.57*G9</f>
        <v>8786.505000000001</v>
      </c>
      <c r="E8" s="6"/>
      <c r="F8" s="7" t="s">
        <v>10</v>
      </c>
      <c r="G8" s="12">
        <f>D11</f>
        <v>120772.47</v>
      </c>
      <c r="H8" s="6"/>
      <c r="I8" s="2"/>
      <c r="J8" s="2"/>
      <c r="K8" s="2"/>
      <c r="L8" s="2"/>
      <c r="M8" s="2"/>
      <c r="N8" s="1"/>
    </row>
    <row r="9" spans="1:14" ht="56.25" customHeight="1">
      <c r="A9" s="5">
        <v>2</v>
      </c>
      <c r="B9" s="7" t="s">
        <v>6</v>
      </c>
      <c r="C9" s="5" t="s">
        <v>58</v>
      </c>
      <c r="D9" s="12">
        <f>19.21*G9</f>
        <v>107508.765</v>
      </c>
      <c r="E9" s="6"/>
      <c r="F9" s="7" t="s">
        <v>16</v>
      </c>
      <c r="G9" s="5">
        <v>5596.5</v>
      </c>
      <c r="H9" s="6"/>
      <c r="I9" s="2"/>
      <c r="J9" s="2"/>
      <c r="K9" s="2"/>
      <c r="L9" s="2"/>
      <c r="M9" s="2"/>
      <c r="N9" s="1"/>
    </row>
    <row r="10" spans="1:14" ht="57.75" customHeight="1">
      <c r="A10" s="5">
        <v>3</v>
      </c>
      <c r="B10" s="7" t="s">
        <v>11</v>
      </c>
      <c r="C10" s="5" t="s">
        <v>57</v>
      </c>
      <c r="D10" s="12">
        <f>0.8*G9</f>
        <v>4477.2</v>
      </c>
      <c r="E10" s="6"/>
      <c r="F10" s="7" t="s">
        <v>20</v>
      </c>
      <c r="G10" s="11">
        <f>G8/G9</f>
        <v>21.580000000000002</v>
      </c>
      <c r="H10" s="6"/>
      <c r="I10" s="2"/>
      <c r="J10" s="2"/>
      <c r="K10" s="2"/>
      <c r="L10" s="2"/>
      <c r="M10" s="2"/>
      <c r="N10" s="1"/>
    </row>
    <row r="11" spans="1:14" ht="75" customHeight="1">
      <c r="A11" s="5">
        <v>4</v>
      </c>
      <c r="B11" s="7" t="s">
        <v>21</v>
      </c>
      <c r="C11" s="5"/>
      <c r="D11" s="12">
        <f>SUM(D8:D10)</f>
        <v>120772.47</v>
      </c>
      <c r="E11" s="6"/>
      <c r="F11" s="6"/>
      <c r="G11" s="6"/>
      <c r="H11" s="6"/>
      <c r="I11" s="2"/>
      <c r="J11" s="2"/>
      <c r="K11" s="2"/>
      <c r="L11" s="2"/>
      <c r="M11" s="2"/>
      <c r="N11" s="1"/>
    </row>
    <row r="12" spans="1:14" ht="18.75">
      <c r="A12" s="6"/>
      <c r="B12" s="6"/>
      <c r="C12" s="6"/>
      <c r="D12" s="6"/>
      <c r="E12" s="6"/>
      <c r="F12" s="10"/>
      <c r="G12" s="10"/>
      <c r="H12" s="6"/>
      <c r="I12" s="2"/>
      <c r="J12" s="2"/>
      <c r="K12" s="2"/>
      <c r="L12" s="2"/>
      <c r="M12" s="2"/>
      <c r="N12" s="1"/>
    </row>
    <row r="13" spans="1:14" ht="20.25" customHeight="1">
      <c r="A13" s="10" t="s">
        <v>25</v>
      </c>
      <c r="B13" s="40" t="s">
        <v>59</v>
      </c>
      <c r="C13" s="40"/>
      <c r="D13" s="40"/>
      <c r="E13" s="40"/>
      <c r="F13" s="40"/>
      <c r="G13" s="6"/>
      <c r="H13" s="10"/>
      <c r="I13" s="2"/>
      <c r="J13" s="2"/>
      <c r="K13" s="2"/>
      <c r="L13" s="2"/>
      <c r="M13" s="2"/>
      <c r="N13" s="1"/>
    </row>
    <row r="14" spans="1:14" ht="18.75">
      <c r="A14" s="6"/>
      <c r="B14" s="6"/>
      <c r="C14" s="6"/>
      <c r="D14" s="6"/>
      <c r="E14" s="6"/>
      <c r="F14" s="2"/>
      <c r="G14" s="2"/>
      <c r="H14" s="6"/>
      <c r="I14" s="2"/>
      <c r="J14" s="2"/>
      <c r="K14" s="2"/>
      <c r="L14" s="2"/>
      <c r="M14" s="2"/>
      <c r="N14" s="1"/>
    </row>
    <row r="15" spans="1:14" ht="15">
      <c r="A15" s="2"/>
      <c r="B15" s="3" t="s">
        <v>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"/>
    </row>
    <row r="16" spans="1:14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"/>
    </row>
    <row r="17" spans="1:14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"/>
    </row>
    <row r="18" spans="1:14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"/>
    </row>
    <row r="19" spans="1:14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"/>
    </row>
    <row r="20" spans="1:14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"/>
    </row>
    <row r="21" spans="1:14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"/>
    </row>
    <row r="22" spans="1:14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"/>
    </row>
    <row r="23" spans="1:14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"/>
    </row>
    <row r="24" spans="1:14" ht="15">
      <c r="A24" s="2"/>
      <c r="B24" s="2"/>
      <c r="C24" s="2"/>
      <c r="D24" s="2"/>
      <c r="E24" s="2"/>
      <c r="F24" s="1"/>
      <c r="G24" s="1"/>
      <c r="H24" s="2"/>
      <c r="I24" s="2"/>
      <c r="J24" s="2"/>
      <c r="K24" s="2"/>
      <c r="L24" s="2"/>
      <c r="M24" s="2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H27" s="1"/>
      <c r="I27" s="1"/>
      <c r="J27" s="1"/>
      <c r="K27" s="1"/>
      <c r="L27" s="1"/>
      <c r="M27" s="1"/>
      <c r="N27" s="1"/>
    </row>
  </sheetData>
  <sheetProtection/>
  <mergeCells count="3">
    <mergeCell ref="A1:G1"/>
    <mergeCell ref="A2:G2"/>
    <mergeCell ref="B13:F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PageLayoutView="0" workbookViewId="0" topLeftCell="A1">
      <selection activeCell="D16" sqref="D16"/>
    </sheetView>
  </sheetViews>
  <sheetFormatPr defaultColWidth="8.8515625" defaultRowHeight="15"/>
  <cols>
    <col min="1" max="1" width="7.57421875" style="35" customWidth="1"/>
    <col min="2" max="2" width="92.140625" style="36" customWidth="1"/>
    <col min="3" max="3" width="18.8515625" style="37" customWidth="1"/>
    <col min="4" max="4" width="18.8515625" style="38" customWidth="1"/>
    <col min="5" max="5" width="50.421875" style="21" customWidth="1"/>
    <col min="6" max="16384" width="8.8515625" style="21" customWidth="1"/>
  </cols>
  <sheetData>
    <row r="1" spans="1:4" s="14" customFormat="1" ht="15.75">
      <c r="A1" s="13" t="s">
        <v>26</v>
      </c>
      <c r="C1" s="15"/>
      <c r="D1" s="16"/>
    </row>
    <row r="2" spans="1:11" s="14" customFormat="1" ht="15.75">
      <c r="A2" s="13" t="s">
        <v>15</v>
      </c>
      <c r="B2" s="17"/>
      <c r="C2" s="15"/>
      <c r="D2" s="16"/>
      <c r="E2" s="17"/>
      <c r="F2" s="17"/>
      <c r="G2" s="17"/>
      <c r="H2" s="17"/>
      <c r="I2" s="17"/>
      <c r="J2" s="17"/>
      <c r="K2" s="17"/>
    </row>
    <row r="3" spans="1:11" s="14" customFormat="1" ht="15.75">
      <c r="A3" s="13"/>
      <c r="B3" s="17"/>
      <c r="C3" s="15"/>
      <c r="D3" s="16"/>
      <c r="E3" s="17"/>
      <c r="F3" s="17"/>
      <c r="G3" s="17"/>
      <c r="H3" s="17"/>
      <c r="I3" s="17"/>
      <c r="J3" s="17"/>
      <c r="K3" s="17"/>
    </row>
    <row r="4" spans="1:5" ht="63">
      <c r="A4" s="18" t="s">
        <v>12</v>
      </c>
      <c r="B4" s="19" t="s">
        <v>13</v>
      </c>
      <c r="C4" s="19" t="s">
        <v>27</v>
      </c>
      <c r="D4" s="41" t="s">
        <v>19</v>
      </c>
      <c r="E4" s="19" t="s">
        <v>17</v>
      </c>
    </row>
    <row r="5" spans="1:5" ht="31.5">
      <c r="A5" s="22">
        <v>1</v>
      </c>
      <c r="B5" s="23" t="s">
        <v>28</v>
      </c>
      <c r="C5" s="24">
        <v>0.5900000000000001</v>
      </c>
      <c r="D5" s="25">
        <f>C5*Расчет!$G$9</f>
        <v>3301.9350000000004</v>
      </c>
      <c r="E5" s="26" t="s">
        <v>18</v>
      </c>
    </row>
    <row r="6" spans="1:5" ht="31.5">
      <c r="A6" s="22">
        <v>2</v>
      </c>
      <c r="B6" s="27" t="s">
        <v>29</v>
      </c>
      <c r="C6" s="24">
        <v>7.870000000000001</v>
      </c>
      <c r="D6" s="25">
        <f>C6*Расчет!$G$9</f>
        <v>44044.45500000001</v>
      </c>
      <c r="E6" s="26" t="s">
        <v>18</v>
      </c>
    </row>
    <row r="7" spans="1:5" ht="31.5">
      <c r="A7" s="18" t="s">
        <v>30</v>
      </c>
      <c r="B7" s="28" t="s">
        <v>31</v>
      </c>
      <c r="C7" s="19">
        <v>2.52</v>
      </c>
      <c r="D7" s="20">
        <f>C7*Расчет!$G$9</f>
        <v>14103.18</v>
      </c>
      <c r="E7" s="26" t="s">
        <v>18</v>
      </c>
    </row>
    <row r="8" spans="1:5" ht="31.5">
      <c r="A8" s="18" t="s">
        <v>32</v>
      </c>
      <c r="B8" s="28" t="s">
        <v>33</v>
      </c>
      <c r="C8" s="19">
        <v>0.16</v>
      </c>
      <c r="D8" s="20">
        <f>C8*Расчет!$G$9</f>
        <v>895.44</v>
      </c>
      <c r="E8" s="26" t="s">
        <v>18</v>
      </c>
    </row>
    <row r="9" spans="1:5" ht="31.5">
      <c r="A9" s="18" t="s">
        <v>34</v>
      </c>
      <c r="B9" s="29" t="s">
        <v>35</v>
      </c>
      <c r="C9" s="19">
        <v>4.31</v>
      </c>
      <c r="D9" s="20">
        <f>C9*Расчет!$G$9</f>
        <v>24120.914999999997</v>
      </c>
      <c r="E9" s="26" t="s">
        <v>18</v>
      </c>
    </row>
    <row r="10" spans="1:5" ht="31.5">
      <c r="A10" s="18" t="s">
        <v>36</v>
      </c>
      <c r="B10" s="28" t="s">
        <v>37</v>
      </c>
      <c r="C10" s="19">
        <v>0.44</v>
      </c>
      <c r="D10" s="20">
        <f>C10*Расчет!$G$9</f>
        <v>2462.46</v>
      </c>
      <c r="E10" s="26" t="s">
        <v>18</v>
      </c>
    </row>
    <row r="11" spans="1:5" ht="31.5">
      <c r="A11" s="18" t="s">
        <v>38</v>
      </c>
      <c r="B11" s="28" t="s">
        <v>39</v>
      </c>
      <c r="C11" s="19">
        <v>0.44</v>
      </c>
      <c r="D11" s="20">
        <f>C11*Расчет!$G$9</f>
        <v>2462.46</v>
      </c>
      <c r="E11" s="26" t="s">
        <v>18</v>
      </c>
    </row>
    <row r="12" spans="1:5" ht="31.5">
      <c r="A12" s="22" t="s">
        <v>40</v>
      </c>
      <c r="B12" s="30" t="s">
        <v>41</v>
      </c>
      <c r="C12" s="24">
        <v>10.75</v>
      </c>
      <c r="D12" s="25">
        <f>C12*Расчет!$G$9</f>
        <v>60162.375</v>
      </c>
      <c r="E12" s="26" t="s">
        <v>18</v>
      </c>
    </row>
    <row r="13" spans="1:5" ht="31.5">
      <c r="A13" s="18" t="s">
        <v>42</v>
      </c>
      <c r="B13" s="28" t="s">
        <v>14</v>
      </c>
      <c r="C13" s="19">
        <v>5.41</v>
      </c>
      <c r="D13" s="20">
        <f>C13*Расчет!$G$9</f>
        <v>30277.065000000002</v>
      </c>
      <c r="E13" s="26" t="s">
        <v>18</v>
      </c>
    </row>
    <row r="14" spans="1:5" ht="31.5">
      <c r="A14" s="18" t="s">
        <v>43</v>
      </c>
      <c r="B14" s="28" t="s">
        <v>44</v>
      </c>
      <c r="C14" s="19">
        <v>4.069999999999999</v>
      </c>
      <c r="D14" s="20">
        <f>C14*Расчет!$G$9</f>
        <v>22777.754999999997</v>
      </c>
      <c r="E14" s="26" t="s">
        <v>18</v>
      </c>
    </row>
    <row r="15" spans="1:5" ht="31.5">
      <c r="A15" s="18" t="s">
        <v>45</v>
      </c>
      <c r="B15" s="28" t="s">
        <v>46</v>
      </c>
      <c r="C15" s="19">
        <v>0.2</v>
      </c>
      <c r="D15" s="20">
        <f>C15*Расчет!$G$9</f>
        <v>1119.3</v>
      </c>
      <c r="E15" s="26" t="s">
        <v>18</v>
      </c>
    </row>
    <row r="16" spans="1:5" ht="31.5">
      <c r="A16" s="18" t="s">
        <v>47</v>
      </c>
      <c r="B16" s="29" t="s">
        <v>48</v>
      </c>
      <c r="C16" s="19">
        <v>1.07</v>
      </c>
      <c r="D16" s="20">
        <f>C16*Расчет!$G$9</f>
        <v>5988.255</v>
      </c>
      <c r="E16" s="26" t="s">
        <v>18</v>
      </c>
    </row>
    <row r="17" spans="1:5" ht="31.5">
      <c r="A17" s="22" t="s">
        <v>49</v>
      </c>
      <c r="B17" s="31" t="s">
        <v>50</v>
      </c>
      <c r="C17" s="24">
        <v>1.57</v>
      </c>
      <c r="D17" s="25">
        <f>C17*Расчет!$G$9</f>
        <v>8786.505000000001</v>
      </c>
      <c r="E17" s="26" t="s">
        <v>51</v>
      </c>
    </row>
    <row r="18" spans="1:5" ht="15.75">
      <c r="A18" s="22" t="s">
        <v>52</v>
      </c>
      <c r="B18" s="32" t="s">
        <v>53</v>
      </c>
      <c r="C18" s="24">
        <v>0.8</v>
      </c>
      <c r="D18" s="25">
        <f>C18*Расчет!$G$9</f>
        <v>4477.2</v>
      </c>
      <c r="E18" s="26" t="s">
        <v>22</v>
      </c>
    </row>
    <row r="19" spans="1:5" ht="15.75">
      <c r="A19" s="22"/>
      <c r="B19" s="27" t="s">
        <v>54</v>
      </c>
      <c r="C19" s="24">
        <f>C5+C6+C12+C17+C18</f>
        <v>21.580000000000002</v>
      </c>
      <c r="D19" s="33">
        <f>D5+D6+D12+D17+D18</f>
        <v>120772.47000000002</v>
      </c>
      <c r="E19" s="34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2015-10-13T08:32:20Z</cp:lastPrinted>
  <dcterms:created xsi:type="dcterms:W3CDTF">2006-09-16T00:00:00Z</dcterms:created>
  <dcterms:modified xsi:type="dcterms:W3CDTF">2023-05-15T06:59:10Z</dcterms:modified>
  <cp:category/>
  <cp:version/>
  <cp:contentType/>
  <cp:contentStatus/>
</cp:coreProperties>
</file>